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<sst xmlns="http://schemas.openxmlformats.org/spreadsheetml/2006/main" count="163" uniqueCount="112">
  <si>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</si>
  <si>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</si>
  <si>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</si>
  <si>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</si>
  <si>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</si>
  <si>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</si>
  <si>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</si>
  <si>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</si>
  <si>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</si>
  <si>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</si>
  <si>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</si>
  <si>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</si>
  <si>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</si>
  <si>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</si>
  <si>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</si>
  <si>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</si>
  <si>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</si>
  <si>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</si>
  <si>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</si>
  <si>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</si>
  <si>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</si>
  <si>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</si>
  <si>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</si>
  <si>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</si>
  <si>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</si>
  <si>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</si>
  <si>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</si>
  <si>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</si>
  <si>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</si>
  <si>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</si>
  <si>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</si>
  <si>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</si>
  <si>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</si>
  <si>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</si>
  <si>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</si>
  <si>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</si>
  <si>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</si>
  <si>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</si>
  <si>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</si>
  <si>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</si>
  <si>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</si>
  <si>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</si>
  <si>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</si>
  <si>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</si>
  <si>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</si>
  <si>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</si>
  <si>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</si>
  <si>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</si>
  <si>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</si>
  <si>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</si>
  <si>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</si>
  <si>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</si>
  <si>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</si>
  <si>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</si>
  <si>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</si>
  <si>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</si>
  <si>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</si>
  <si>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</si>
  <si>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</si>
  <si>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</si>
  <si>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</si>
  <si>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</si>
  <si>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</si>
  <si>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</si>
  <si>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</si>
  <si>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</si>
  <si>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</si>
  <si>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</si>
  <si>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</si>
  <si>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</si>
  <si>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</si>
  <si>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</si>
  <si>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</si>
  <si>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</si>
  <si>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</si>
  <si>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</si>
  <si>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</si>
  <si>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</si>
  <si>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</si>
  <si>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</si>
  <si>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</si>
  <si>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</si>
  <si>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</si>
  <si>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</si>
  <si>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</si>
  <si>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</si>
  <si>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</si>
  <si>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</si>
  <si>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</si>
  <si>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</si>
  <si>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</si>
  <si>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</si>
  <si>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</si>
  <si>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</si>
  <si>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</si>
  <si>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</si>
  <si>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</si>
  <si>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</si>
  <si>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</si>
  <si>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</si>
  <si>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</si>
  <si>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</si>
  <si>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</si>
  <si>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</si>
  <si>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</si>
  <si>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</si>
  <si>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</si>
  <si>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</si>
  <si>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</si>
  <si>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</si>
  <si>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</si>
  <si>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26.12.2017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</si>
</sst>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625"/>
          <c:w val="0.855"/>
          <c:h val="0.6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155453.90000000002</c:v>
                </c:pt>
                <c:pt idx="1">
                  <c:v>143900.5</c:v>
                </c:pt>
                <c:pt idx="2">
                  <c:v>2617.1</c:v>
                </c:pt>
                <c:pt idx="3">
                  <c:v>8936.300000000023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145247.99999999997</c:v>
                </c:pt>
                <c:pt idx="1">
                  <c:v>135238.90000000005</c:v>
                </c:pt>
                <c:pt idx="2">
                  <c:v>1959.3000000000004</c:v>
                </c:pt>
                <c:pt idx="3">
                  <c:v>8049.799999999918</c:v>
                </c:pt>
              </c:numCache>
            </c:numRef>
          </c:val>
          <c:shape val="box"/>
        </c:ser>
        <c:shape val="box"/>
        <c:axId val="11217992"/>
        <c:axId val="33853065"/>
      </c:bar3D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647309.1</c:v>
                </c:pt>
                <c:pt idx="1">
                  <c:v>245559.4</c:v>
                </c:pt>
                <c:pt idx="2">
                  <c:v>500549.2</c:v>
                </c:pt>
                <c:pt idx="3">
                  <c:v>91.3</c:v>
                </c:pt>
                <c:pt idx="4">
                  <c:v>34392.4</c:v>
                </c:pt>
                <c:pt idx="5">
                  <c:v>75739.49999999999</c:v>
                </c:pt>
                <c:pt idx="6">
                  <c:v>12760.2</c:v>
                </c:pt>
                <c:pt idx="7">
                  <c:v>23776.499999999996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593485.1000000001</c:v>
                </c:pt>
                <c:pt idx="1">
                  <c:v>217872.6</c:v>
                </c:pt>
                <c:pt idx="2">
                  <c:v>459719.2999999999</c:v>
                </c:pt>
                <c:pt idx="3">
                  <c:v>87.10000000000001</c:v>
                </c:pt>
                <c:pt idx="4">
                  <c:v>32810.2</c:v>
                </c:pt>
                <c:pt idx="5">
                  <c:v>68197.1</c:v>
                </c:pt>
                <c:pt idx="6">
                  <c:v>12124.899999999992</c:v>
                </c:pt>
                <c:pt idx="7">
                  <c:v>20546.50000000022</c:v>
                </c:pt>
              </c:numCache>
            </c:numRef>
          </c:val>
          <c:shape val="box"/>
        </c:ser>
        <c:shape val="box"/>
        <c:axId val="36242130"/>
        <c:axId val="57743715"/>
      </c:bar3D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381441.2</c:v>
                </c:pt>
                <c:pt idx="1">
                  <c:v>244168.19999999998</c:v>
                </c:pt>
                <c:pt idx="2">
                  <c:v>381441.2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377514.80000000005</c:v>
                </c:pt>
                <c:pt idx="1">
                  <c:v>242144.2000000001</c:v>
                </c:pt>
                <c:pt idx="2">
                  <c:v>377514.80000000005</c:v>
                </c:pt>
              </c:numCache>
            </c:numRef>
          </c:val>
          <c:shape val="box"/>
        </c:ser>
        <c:shape val="box"/>
        <c:axId val="49931388"/>
        <c:axId val="46729309"/>
      </c:bar3D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63360.5</c:v>
                </c:pt>
                <c:pt idx="1">
                  <c:v>51007.99999999999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8250.400000000007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60112.89999999998</c:v>
                </c:pt>
                <c:pt idx="1">
                  <c:v>48419.80000000002</c:v>
                </c:pt>
                <c:pt idx="2">
                  <c:v>2802.2</c:v>
                </c:pt>
                <c:pt idx="3">
                  <c:v>899.7999999999998</c:v>
                </c:pt>
                <c:pt idx="4">
                  <c:v>80.80000000000001</c:v>
                </c:pt>
                <c:pt idx="5">
                  <c:v>7910.299999999961</c:v>
                </c:pt>
              </c:numCache>
            </c:numRef>
          </c:val>
          <c:shape val="box"/>
        </c:ser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25834.199999999997</c:v>
                </c:pt>
                <c:pt idx="1">
                  <c:v>15239.8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1218.9</c:v>
                </c:pt>
                <c:pt idx="6">
                  <c:v>7489.599999999997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23749.499999999996</c:v>
                </c:pt>
                <c:pt idx="1">
                  <c:v>14200.800000000003</c:v>
                </c:pt>
                <c:pt idx="2">
                  <c:v>11.4</c:v>
                </c:pt>
                <c:pt idx="3">
                  <c:v>733.3999999999999</c:v>
                </c:pt>
                <c:pt idx="4">
                  <c:v>793.8000000000001</c:v>
                </c:pt>
                <c:pt idx="5">
                  <c:v>1180</c:v>
                </c:pt>
                <c:pt idx="6">
                  <c:v>6830.099999999995</c:v>
                </c:pt>
              </c:numCache>
            </c:numRef>
          </c:val>
          <c:shape val="box"/>
        </c:ser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6417"/>
        <c:crosses val="autoZero"/>
        <c:auto val="1"/>
        <c:lblOffset val="100"/>
        <c:tickLblSkip val="2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4652.4</c:v>
                </c:pt>
                <c:pt idx="1">
                  <c:v>2560.7000000000003</c:v>
                </c:pt>
                <c:pt idx="2">
                  <c:v>340.30000000000007</c:v>
                </c:pt>
                <c:pt idx="3">
                  <c:v>412.90000000000003</c:v>
                </c:pt>
                <c:pt idx="4">
                  <c:v>583.6999999999999</c:v>
                </c:pt>
                <c:pt idx="5">
                  <c:v>754.7999999999994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4470.1</c:v>
                </c:pt>
                <c:pt idx="1">
                  <c:v>2494.3</c:v>
                </c:pt>
                <c:pt idx="2">
                  <c:v>337</c:v>
                </c:pt>
                <c:pt idx="3">
                  <c:v>401.5</c:v>
                </c:pt>
                <c:pt idx="4">
                  <c:v>549</c:v>
                </c:pt>
                <c:pt idx="5">
                  <c:v>688.3000000000002</c:v>
                </c:pt>
              </c:numCache>
            </c:numRef>
          </c:val>
          <c:shape val="box"/>
        </c:ser>
        <c:shape val="box"/>
        <c:axId val="3813434"/>
        <c:axId val="34320907"/>
      </c:bar3D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675"/>
          <c:w val="0.85425"/>
          <c:h val="0.70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60456.6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53471.40000000001</c:v>
                </c:pt>
              </c:numCache>
            </c:numRef>
          </c:val>
          <c:shape val="box"/>
        </c:ser>
        <c:shape val="box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647309.1</c:v>
                </c:pt>
                <c:pt idx="1">
                  <c:v>381441.2</c:v>
                </c:pt>
                <c:pt idx="2">
                  <c:v>63360.5</c:v>
                </c:pt>
                <c:pt idx="3">
                  <c:v>25834.199999999997</c:v>
                </c:pt>
                <c:pt idx="4">
                  <c:v>4652.4</c:v>
                </c:pt>
                <c:pt idx="5">
                  <c:v>155453.90000000002</c:v>
                </c:pt>
                <c:pt idx="6">
                  <c:v>60456.6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593485.1000000001</c:v>
                </c:pt>
                <c:pt idx="1">
                  <c:v>377514.80000000005</c:v>
                </c:pt>
                <c:pt idx="2">
                  <c:v>60112.89999999998</c:v>
                </c:pt>
                <c:pt idx="3">
                  <c:v>23749.499999999996</c:v>
                </c:pt>
                <c:pt idx="4">
                  <c:v>4470.1</c:v>
                </c:pt>
                <c:pt idx="5">
                  <c:v>145247.99999999997</c:v>
                </c:pt>
                <c:pt idx="6">
                  <c:v>53471.40000000001</c:v>
                </c:pt>
              </c:numCache>
            </c:numRef>
          </c:val>
          <c:shape val="box"/>
        </c:ser>
        <c:shape val="box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8125"/>
          <c:w val="0.84125"/>
          <c:h val="0.5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725616.0999999999</c:v>
                </c:pt>
                <c:pt idx="1">
                  <c:v>98485.39999999998</c:v>
                </c:pt>
                <c:pt idx="2">
                  <c:v>35617.3</c:v>
                </c:pt>
                <c:pt idx="3">
                  <c:v>23486.300000000003</c:v>
                </c:pt>
                <c:pt idx="4">
                  <c:v>105.7</c:v>
                </c:pt>
                <c:pt idx="5">
                  <c:v>998001.7000000002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671919.1999999998</c:v>
                </c:pt>
                <c:pt idx="1">
                  <c:v>86043.90000000002</c:v>
                </c:pt>
                <c:pt idx="2">
                  <c:v>33937.299999999996</c:v>
                </c:pt>
                <c:pt idx="3">
                  <c:v>21069.39999999999</c:v>
                </c:pt>
                <c:pt idx="4">
                  <c:v>99.30000000000001</c:v>
                </c:pt>
                <c:pt idx="5">
                  <c:v>967067.6000000003</c:v>
                </c:pt>
              </c:numCache>
            </c:numRef>
          </c:val>
          <c:shape val="box"/>
        </c:ser>
        <c:shape val="box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6" sqref="D146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625865.1-190.4-316.9+47.1+50+198+5366.4+2952+4818.2+150+808.5-0.1-255.7+10077.1+331.6-3275.2+683.4</f>
        <v>647309.1</v>
      </c>
      <c r="D6" s="41">
        <f>13722.6+355.6+14658+9356.3+1168.4+664.2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+22747.5+0.7-2-1.1+117.9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+943.3+510+170+1485.3+4482+170+3670</f>
        <v>593485.1000000001</v>
      </c>
      <c r="E6" s="3">
        <f>D6/D151*100</f>
        <v>33.339299167305526</v>
      </c>
      <c r="F6" s="3">
        <f>D6/B6*100</f>
        <v>100.81327011126602</v>
      </c>
      <c r="G6" s="3">
        <f aca="true" t="shared" si="0" ref="G6:G43">D6/C6*100</f>
        <v>91.6849616357935</v>
      </c>
      <c r="H6" s="41">
        <f>B6-D6</f>
        <v>-4787.700000000186</v>
      </c>
      <c r="I6" s="41">
        <f aca="true" t="shared" si="1" ref="I6:I43">C6-D6</f>
        <v>53823.99999999988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6699.4+11261.7+10.2+8073.8+9792.3+0.1+0.8+7352+6.6+10108.4-0.1+7942.1+9848.6-0.1+7861.7+17351.9+0.1+8976.7+21107.4+3648.1+8478-0.1+422+40.1+569.1+2781.8+7228.1+78.7+0.1+7673+92.1+10319.7+9.3+8020.9+10334.5+11348.9+0.1+10447.7+0.3+4.9+7959.3+1172.4+510+170+170</f>
        <v>217872.6</v>
      </c>
      <c r="E7" s="148">
        <f>D7/D6*100</f>
        <v>36.7107110186928</v>
      </c>
      <c r="F7" s="148">
        <f>D7/B7*100</f>
        <v>97.34795121356198</v>
      </c>
      <c r="G7" s="148">
        <f>D7/C7*100</f>
        <v>88.72500910166747</v>
      </c>
      <c r="H7" s="147">
        <f>B7-D7</f>
        <v>5935.5</v>
      </c>
      <c r="I7" s="147">
        <f t="shared" si="1"/>
        <v>27686.79999999999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487771.7+47.1+4992.2+4503.5+174-122.1+10000+1504.6-8585.7+263.9</f>
        <v>500549.2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</f>
        <v>459719.2999999999</v>
      </c>
      <c r="E8" s="109">
        <f>D8/D6*100</f>
        <v>77.46096742782586</v>
      </c>
      <c r="F8" s="109">
        <f>D8/B8*100</f>
        <v>99.38114755870308</v>
      </c>
      <c r="G8" s="109">
        <f t="shared" si="0"/>
        <v>91.8429796711292</v>
      </c>
      <c r="H8" s="107">
        <f>B8-D8</f>
        <v>2862.700000000128</v>
      </c>
      <c r="I8" s="107">
        <f t="shared" si="1"/>
        <v>40829.90000000014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2.5+4.3+3.3+7+0.4+1.3+1.6+1.3+1.5-0.1+0.8+5.1+2.1+0.8+4.5+2.3+3.3+2.6+0.4+0.9+2.1+0.9+1.5+0.4+3.7+4.5+1.4+0.9+0.7+1.2+2.5+2.2+15.4+3.8</f>
        <v>87.10000000000001</v>
      </c>
      <c r="E9" s="132">
        <f>D9/D6*100</f>
        <v>0.014676021352515842</v>
      </c>
      <c r="F9" s="109">
        <f>D9/B9*100</f>
        <v>96.45625692137322</v>
      </c>
      <c r="G9" s="109">
        <f t="shared" si="0"/>
        <v>95.39978094194963</v>
      </c>
      <c r="H9" s="107">
        <f aca="true" t="shared" si="2" ref="H9:H43">B9-D9</f>
        <v>3.1999999999999886</v>
      </c>
      <c r="I9" s="107">
        <f t="shared" si="1"/>
        <v>4.199999999999989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+191+491.8+560.5+476.5</f>
        <v>32810.2</v>
      </c>
      <c r="E10" s="109">
        <f>D10/D6*100</f>
        <v>5.528394899888808</v>
      </c>
      <c r="F10" s="109">
        <f aca="true" t="shared" si="3" ref="F10:F41">D10/B10*100</f>
        <v>106.2537444420336</v>
      </c>
      <c r="G10" s="109">
        <f t="shared" si="0"/>
        <v>95.39956502017887</v>
      </c>
      <c r="H10" s="107">
        <f t="shared" si="2"/>
        <v>-1931.0999999999985</v>
      </c>
      <c r="I10" s="107">
        <f t="shared" si="1"/>
        <v>1582.2000000000044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80900.5-133.6-4046.3-981.1</f>
        <v>75739.49999999999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+515.8+708.7+2965+1832.6</f>
        <v>68197.1</v>
      </c>
      <c r="E11" s="109">
        <f>D11/D6*100</f>
        <v>11.490954027320988</v>
      </c>
      <c r="F11" s="109">
        <f t="shared" si="3"/>
        <v>104.32173456791067</v>
      </c>
      <c r="G11" s="109">
        <f t="shared" si="0"/>
        <v>90.0416559391071</v>
      </c>
      <c r="H11" s="107">
        <f t="shared" si="2"/>
        <v>-2825.2000000000044</v>
      </c>
      <c r="I11" s="107">
        <f t="shared" si="1"/>
        <v>7542.39999999998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14045.5-16.9-29.9-73-52.2-1500+386.7</f>
        <v>12760.2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+270.9+294.8+34.8</f>
        <v>12124.899999999992</v>
      </c>
      <c r="E12" s="109">
        <f>D12/D6*100</f>
        <v>2.0429999000817363</v>
      </c>
      <c r="F12" s="109">
        <f t="shared" si="3"/>
        <v>103.13621748524176</v>
      </c>
      <c r="G12" s="109">
        <f t="shared" si="0"/>
        <v>95.02123791163142</v>
      </c>
      <c r="H12" s="107">
        <f>B12-D12</f>
        <v>-368.69999999999163</v>
      </c>
      <c r="I12" s="107">
        <f t="shared" si="1"/>
        <v>635.3000000000084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23776.499999999996</v>
      </c>
      <c r="D13" s="131">
        <f>D6-D8-D9-D10-D11-D12</f>
        <v>20546.50000000022</v>
      </c>
      <c r="E13" s="109">
        <f>D13/D6*100</f>
        <v>3.4620077235300792</v>
      </c>
      <c r="F13" s="109">
        <f t="shared" si="3"/>
        <v>114.03382192153538</v>
      </c>
      <c r="G13" s="109">
        <f t="shared" si="0"/>
        <v>86.41515782390269</v>
      </c>
      <c r="H13" s="107">
        <f t="shared" si="2"/>
        <v>-2528.600000000308</v>
      </c>
      <c r="I13" s="107">
        <f t="shared" si="1"/>
        <v>3229.999999999778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329127.1+600+14307.6+200+1333.8+15842.2+1513.4+30+10000+981.3+4959+11.4+2535.4</f>
        <v>381441.2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+1170.2+538.4+857.2+9871+8679.8+2110.4+511.2+37.2</f>
        <v>377514.80000000005</v>
      </c>
      <c r="E18" s="3">
        <f>D18/D151*100</f>
        <v>21.20706797404941</v>
      </c>
      <c r="F18" s="3">
        <f>D18/B18*100</f>
        <v>108.28255964772691</v>
      </c>
      <c r="G18" s="3">
        <f t="shared" si="0"/>
        <v>98.97064082222896</v>
      </c>
      <c r="H18" s="41">
        <f>B18-D18</f>
        <v>-28876.20000000001</v>
      </c>
      <c r="I18" s="41">
        <f t="shared" si="1"/>
        <v>3926.399999999965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238249.5+1256+2127.3+2535.4</f>
        <v>244168.19999999998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+538.4+8679.8+511.2+37.2</f>
        <v>242144.2000000001</v>
      </c>
      <c r="E19" s="148">
        <f>D19/D18*100</f>
        <v>64.14164424811956</v>
      </c>
      <c r="F19" s="148">
        <f t="shared" si="3"/>
        <v>110.2413302666252</v>
      </c>
      <c r="G19" s="148">
        <f t="shared" si="0"/>
        <v>99.17106322608764</v>
      </c>
      <c r="H19" s="147">
        <f t="shared" si="2"/>
        <v>-22495.000000000087</v>
      </c>
      <c r="I19" s="147">
        <f t="shared" si="1"/>
        <v>2023.9999999998836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381441.2</v>
      </c>
      <c r="D25" s="131">
        <f>D18</f>
        <v>377514.80000000005</v>
      </c>
      <c r="E25" s="109">
        <f>D25/D18*100</f>
        <v>100</v>
      </c>
      <c r="F25" s="109">
        <f t="shared" si="3"/>
        <v>108.28255964772691</v>
      </c>
      <c r="G25" s="109">
        <f t="shared" si="0"/>
        <v>98.97064082222896</v>
      </c>
      <c r="H25" s="107">
        <f t="shared" si="2"/>
        <v>-28876.20000000001</v>
      </c>
      <c r="I25" s="107">
        <f t="shared" si="1"/>
        <v>3926.399999999965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67303.3-3099.2+301.7+44-104+255.7+122+221-122.1+190-1810.9+59</f>
        <v>63360.5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+150.2+118.9+270.5+732.5</f>
        <v>60112.89999999998</v>
      </c>
      <c r="E33" s="3">
        <f>D33/D151*100</f>
        <v>3.3768698774650265</v>
      </c>
      <c r="F33" s="3">
        <f>D33/B33*100</f>
        <v>104.37427075230579</v>
      </c>
      <c r="G33" s="3">
        <f t="shared" si="0"/>
        <v>94.8744091350289</v>
      </c>
      <c r="H33" s="41">
        <f t="shared" si="2"/>
        <v>-2519.299999999981</v>
      </c>
      <c r="I33" s="41">
        <f t="shared" si="1"/>
        <v>3247.6000000000204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55535.9-3105.8+301.7+122.2+18.9-1878.9+14</f>
        <v>51007.99999999999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1743.2+1833.7+1830.2+1935.3+81+1854.2+129.9+1804.7+34.4+1.5+1881.6+1967.7+0.1+1784.4+235.6+2357.6-0.1+6335.8+2919.9+53.7+142.8+686.6+728.3+0.1+8.8+87.6+495.7+1689.4+9.2+4.2+70.1+2075.5+2129.1+113+4.5+2132.8-9.1+2045.9+241.3+11.3+2514.5+90.9+1665.8+520-7+2180.3+3.8</f>
        <v>48419.80000000002</v>
      </c>
      <c r="E34" s="109">
        <f>D34/D33*100</f>
        <v>80.54810198809245</v>
      </c>
      <c r="F34" s="109">
        <f t="shared" si="3"/>
        <v>103.50844189437053</v>
      </c>
      <c r="G34" s="109">
        <f t="shared" si="0"/>
        <v>94.92589397741536</v>
      </c>
      <c r="H34" s="107">
        <f t="shared" si="2"/>
        <v>-1641.200000000019</v>
      </c>
      <c r="I34" s="107">
        <f t="shared" si="1"/>
        <v>2588.1999999999753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+4.3+109.8+343.7</f>
        <v>2802.2</v>
      </c>
      <c r="E36" s="109">
        <f>D36/D33*100</f>
        <v>4.661561827827306</v>
      </c>
      <c r="F36" s="109">
        <f t="shared" si="3"/>
        <v>108.29104187881084</v>
      </c>
      <c r="G36" s="109">
        <f t="shared" si="0"/>
        <v>91.00415692387632</v>
      </c>
      <c r="H36" s="107">
        <f t="shared" si="2"/>
        <v>-214.54366999999957</v>
      </c>
      <c r="I36" s="107">
        <f t="shared" si="1"/>
        <v>277.00000000000045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7.4+12.3+6.1+3.3+9.3+3.2+58.1+36.7+24.4+18.9-18.9+0.1+12+83.3+21.3+10.7+4.7+55.2+2.2+22.4+77.9+16.1+3.3+3+43.6+88+51+4.8+4.3+9.7+2.3+0.3+6.9+140+56.3+19.6</f>
        <v>899.7999999999998</v>
      </c>
      <c r="E37" s="116">
        <f>D37/D33*100</f>
        <v>1.4968500937402789</v>
      </c>
      <c r="F37" s="116">
        <f t="shared" si="3"/>
        <v>102.22676664394454</v>
      </c>
      <c r="G37" s="116">
        <f t="shared" si="0"/>
        <v>95.51003078229485</v>
      </c>
      <c r="H37" s="112">
        <f t="shared" si="2"/>
        <v>-19.599999999999795</v>
      </c>
      <c r="I37" s="112">
        <f t="shared" si="1"/>
        <v>42.30000000000018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0.1344137448035281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8250.400000000007</v>
      </c>
      <c r="D39" s="130">
        <f>D33-D34-D36-D37-D35-D38</f>
        <v>7910.299999999961</v>
      </c>
      <c r="E39" s="109">
        <f>D39/D33*100</f>
        <v>13.159072345536421</v>
      </c>
      <c r="F39" s="109">
        <f t="shared" si="3"/>
        <v>108.78582519501194</v>
      </c>
      <c r="G39" s="109">
        <f t="shared" si="0"/>
        <v>95.87777562299955</v>
      </c>
      <c r="H39" s="107">
        <f>B39-D39</f>
        <v>-638.8563299999605</v>
      </c>
      <c r="I39" s="107">
        <f t="shared" si="1"/>
        <v>340.10000000004584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0.08458339182603224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+56.1+91.1+0.6</f>
        <v>11047.000000000002</v>
      </c>
      <c r="E45" s="3">
        <f>D45/D151*100</f>
        <v>0.6205703191221215</v>
      </c>
      <c r="F45" s="3">
        <f>D45/B45*100</f>
        <v>103.02846997359426</v>
      </c>
      <c r="G45" s="3">
        <f aca="true" t="shared" si="5" ref="G45:G76">D45/C45*100</f>
        <v>93.71394638615543</v>
      </c>
      <c r="H45" s="41">
        <f>B45-D45</f>
        <v>-324.72100000000137</v>
      </c>
      <c r="I45" s="41">
        <f aca="true" t="shared" si="6" ref="I45:I77">C45-D45</f>
        <v>740.9999999999982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102.7+154.9+447.3+314.1+572.1+284.8+559+325.4+510.8+301.6+29.6+556.7+0.1+311.9+684.4+334.8+585.4+305.3+503.4-0.1+18+293.3+510.8+310.5+0.1+758.7+314.8+524.7+326+86.9</f>
        <v>10028</v>
      </c>
      <c r="E46" s="109">
        <f>D46/D45*100</f>
        <v>90.7757762288404</v>
      </c>
      <c r="F46" s="109">
        <f aca="true" t="shared" si="7" ref="F46:F74">D46/B46*100</f>
        <v>103.6143512695961</v>
      </c>
      <c r="G46" s="109">
        <f t="shared" si="5"/>
        <v>95.23538182474334</v>
      </c>
      <c r="H46" s="107">
        <f aca="true" t="shared" si="8" ref="H46:H74">B46-D46</f>
        <v>-349.8040000000001</v>
      </c>
      <c r="I46" s="107">
        <f t="shared" si="6"/>
        <v>501.7000000000007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0.007241785100027156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0.5132615189644247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3.1+3.5+1+0.7+59.3+95.2+2.2+6-0.1+53.5+89.7+6.2+7.2+73.9+0.4+4+3.2+30.6+0.2+2.7+3.1+5.4+3.6+1.3+5+0.5+0.4+4.8+0.7+0.5+6.7+33.4+6.8+47.8+45.7+52.2+4.2</f>
        <v>664.6</v>
      </c>
      <c r="E49" s="109">
        <f>D49/D45*100</f>
        <v>6.01611297184756</v>
      </c>
      <c r="F49" s="109">
        <f t="shared" si="7"/>
        <v>96.51438712057183</v>
      </c>
      <c r="G49" s="109">
        <f t="shared" si="5"/>
        <v>76.82348861403307</v>
      </c>
      <c r="H49" s="107">
        <f t="shared" si="8"/>
        <v>24.001999999999953</v>
      </c>
      <c r="I49" s="107">
        <f t="shared" si="6"/>
        <v>200.5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296.9000000000018</v>
      </c>
      <c r="E50" s="109">
        <f>D50/D45*100</f>
        <v>2.6876074952475943</v>
      </c>
      <c r="F50" s="109">
        <f t="shared" si="7"/>
        <v>102.46799816392851</v>
      </c>
      <c r="G50" s="109">
        <f t="shared" si="5"/>
        <v>93.54127284184072</v>
      </c>
      <c r="H50" s="107">
        <f t="shared" si="8"/>
        <v>-7.151000000001204</v>
      </c>
      <c r="I50" s="107">
        <f t="shared" si="6"/>
        <v>20.4999999999975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23558.7+50+2250-940.4-1250+76.8+148+18.8+1058.7+500+363.6</f>
        <v>25834.199999999997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+453.6+25.1+128.8+913.7</f>
        <v>23749.499999999996</v>
      </c>
      <c r="E51" s="3">
        <f>D51/D151*100</f>
        <v>1.3341391141478065</v>
      </c>
      <c r="F51" s="3">
        <f>D51/B51*100</f>
        <v>102.76853442493842</v>
      </c>
      <c r="G51" s="3">
        <f t="shared" si="5"/>
        <v>91.93046426829551</v>
      </c>
      <c r="H51" s="41">
        <f>B51-D51</f>
        <v>-639.7999999999956</v>
      </c>
      <c r="I51" s="41">
        <f t="shared" si="6"/>
        <v>2084.7000000000007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16189.8-940.4-9.6</f>
        <v>15239.8</v>
      </c>
      <c r="D52" s="107">
        <f>392.4+738.8+389.6+752.9+403.1+730.4+397.8+724.9+1.1+0.1+403+795.7+527.1+1240.6+386.5+33.7+705.7+0.1+5.8+226.6+536.1+14.2+2.1+376.1+1.7+154.2+769.9+9+398.1-0.1+5.3+1.1+963.2+13.3+716.5+1.1+31.1+837.9+514.1</f>
        <v>14200.800000000003</v>
      </c>
      <c r="E52" s="109">
        <f>D52/D51*100</f>
        <v>59.79410092844062</v>
      </c>
      <c r="F52" s="109">
        <f t="shared" si="7"/>
        <v>103.14576871953925</v>
      </c>
      <c r="G52" s="109">
        <f t="shared" si="5"/>
        <v>93.18232522736521</v>
      </c>
      <c r="H52" s="107">
        <f t="shared" si="8"/>
        <v>-433.100000000004</v>
      </c>
      <c r="I52" s="107">
        <f t="shared" si="6"/>
        <v>1038.9999999999964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0.048001010547590484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+29.1+13.6+3.3</f>
        <v>733.3999999999999</v>
      </c>
      <c r="E54" s="109">
        <f>D54/D51*100</f>
        <v>3.0880650118949875</v>
      </c>
      <c r="F54" s="109">
        <f t="shared" si="7"/>
        <v>98.53553674593577</v>
      </c>
      <c r="G54" s="109">
        <f t="shared" si="5"/>
        <v>90.52085904714883</v>
      </c>
      <c r="H54" s="107">
        <f t="shared" si="8"/>
        <v>10.900000000000091</v>
      </c>
      <c r="I54" s="107">
        <f t="shared" si="6"/>
        <v>76.80000000000018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+13.4+8.2+27.5</f>
        <v>793.8000000000001</v>
      </c>
      <c r="E55" s="109">
        <f>D55/D51*100</f>
        <v>3.3423861554980108</v>
      </c>
      <c r="F55" s="109">
        <f t="shared" si="7"/>
        <v>92.09692801403384</v>
      </c>
      <c r="G55" s="109">
        <f t="shared" si="5"/>
        <v>74.69652771243061</v>
      </c>
      <c r="H55" s="107">
        <f t="shared" si="8"/>
        <v>68.11799999999994</v>
      </c>
      <c r="I55" s="107">
        <f t="shared" si="6"/>
        <v>268.9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518.9+500+200</f>
        <v>1218.9</v>
      </c>
      <c r="D56" s="131">
        <f>34+46+40+40+40+40+40+40+38+2+40+40+40+700</f>
        <v>1180</v>
      </c>
      <c r="E56" s="109">
        <f>D56/D51*100</f>
        <v>4.968525653171647</v>
      </c>
      <c r="F56" s="109">
        <f>D56/B56*100</f>
        <v>121.72954995141131</v>
      </c>
      <c r="G56" s="109">
        <f>D56/C56*100</f>
        <v>96.8085979161539</v>
      </c>
      <c r="H56" s="107">
        <f t="shared" si="8"/>
        <v>-210.63799999999992</v>
      </c>
      <c r="I56" s="107">
        <f t="shared" si="6"/>
        <v>38.90000000000009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7489.599999999997</v>
      </c>
      <c r="D57" s="131">
        <f>D51-D52-D55-D54-D53-D56</f>
        <v>6830.099999999995</v>
      </c>
      <c r="E57" s="109">
        <f>D57/D51*100</f>
        <v>28.75892124044715</v>
      </c>
      <c r="F57" s="109">
        <f t="shared" si="7"/>
        <v>101.08677795422882</v>
      </c>
      <c r="G57" s="109">
        <f t="shared" si="5"/>
        <v>91.19445631275366</v>
      </c>
      <c r="H57" s="107">
        <f>B57-D57</f>
        <v>-73.42999999999302</v>
      </c>
      <c r="I57" s="107">
        <f>C57-D57</f>
        <v>659.5000000000018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7844.6+200-378.5+50-3400+500-0.1-163.6</f>
        <v>4652.4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+237.7</f>
        <v>4470.1</v>
      </c>
      <c r="E59" s="3">
        <f>D59/D151*100</f>
        <v>0.25110992880490585</v>
      </c>
      <c r="F59" s="3">
        <f>D59/B59*100</f>
        <v>103.92171313087731</v>
      </c>
      <c r="G59" s="3">
        <f t="shared" si="5"/>
        <v>96.08159229644916</v>
      </c>
      <c r="H59" s="41">
        <f>B59-D59</f>
        <v>-168.6890000000003</v>
      </c>
      <c r="I59" s="41">
        <f t="shared" si="6"/>
        <v>182.29999999999927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55.6+146.1+60.8+59.3+73.6+0.1+67.3+144.6-4.5+79.7+66.8+72.2-0.1+53+75.7+69.4+0.1+39.1+101.5+64.4+45.9+60.8+119.4+37.7+47.7+65.9+60.6-0.1+31.3+40.6+67.5+63.7+74.8+157.2+31.9+0.1+44.8+148.5+79.6+91.7</f>
        <v>2494.3</v>
      </c>
      <c r="E60" s="109">
        <f>D60/D59*100</f>
        <v>55.79964654034585</v>
      </c>
      <c r="F60" s="109">
        <f t="shared" si="7"/>
        <v>106.38271919160633</v>
      </c>
      <c r="G60" s="109">
        <f t="shared" si="5"/>
        <v>97.40695903463896</v>
      </c>
      <c r="H60" s="107">
        <f t="shared" si="8"/>
        <v>-149.65228000000025</v>
      </c>
      <c r="I60" s="107">
        <f t="shared" si="6"/>
        <v>66.40000000000009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337.1+6.6-3.4</f>
        <v>340.30000000000007</v>
      </c>
      <c r="D61" s="107">
        <f>3.2+187.7+74.6+71.5</f>
        <v>337</v>
      </c>
      <c r="E61" s="109">
        <f>D61/D59*100</f>
        <v>7.538981230844947</v>
      </c>
      <c r="F61" s="109">
        <f>D61/B61*100</f>
        <v>98.0506255455339</v>
      </c>
      <c r="G61" s="109">
        <f t="shared" si="5"/>
        <v>99.03026741110783</v>
      </c>
      <c r="H61" s="107">
        <f t="shared" si="8"/>
        <v>6.699999999999989</v>
      </c>
      <c r="I61" s="107">
        <f t="shared" si="6"/>
        <v>3.300000000000068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0.4+18.6+55.1+0.5+32.9+0.7+67.5+3.7+0.4+6.3+12.6+0.1+4.2+0.1+1.9+0.5+3.8+1+0.1+0.1+2.5-0.1+0.6+0.1+3.3+0.4+5.9+0.7+14.5+9.9+45.1+6.4+9.8+91.9</f>
        <v>401.5</v>
      </c>
      <c r="E62" s="109">
        <f>D62/D59*100</f>
        <v>8.981901970873134</v>
      </c>
      <c r="F62" s="109">
        <f t="shared" si="7"/>
        <v>118.41019609996629</v>
      </c>
      <c r="G62" s="109">
        <f t="shared" si="5"/>
        <v>97.23904093000726</v>
      </c>
      <c r="H62" s="107">
        <f t="shared" si="8"/>
        <v>-62.424469999999985</v>
      </c>
      <c r="I62" s="107">
        <f t="shared" si="6"/>
        <v>11.400000000000034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3707.1-3400+500-223.4</f>
        <v>583.6999999999999</v>
      </c>
      <c r="D63" s="107">
        <f>89.8+459.2</f>
        <v>549</v>
      </c>
      <c r="E63" s="109">
        <f>D63/D59*100</f>
        <v>12.281604438379453</v>
      </c>
      <c r="F63" s="109">
        <f t="shared" si="7"/>
        <v>68.01777134630585</v>
      </c>
      <c r="G63" s="109">
        <f t="shared" si="5"/>
        <v>94.05516532465309</v>
      </c>
      <c r="H63" s="107">
        <f t="shared" si="8"/>
        <v>258.14200000000005</v>
      </c>
      <c r="I63" s="107">
        <f t="shared" si="6"/>
        <v>34.69999999999993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754.7999999999994</v>
      </c>
      <c r="D64" s="131">
        <f>D59-D60-D62-D63-D61</f>
        <v>688.3000000000002</v>
      </c>
      <c r="E64" s="109">
        <f>D64/D59*100</f>
        <v>15.39786581955661</v>
      </c>
      <c r="F64" s="109">
        <f t="shared" si="7"/>
        <v>147.43627847099395</v>
      </c>
      <c r="G64" s="109">
        <f t="shared" si="5"/>
        <v>91.1897191308957</v>
      </c>
      <c r="H64" s="107">
        <f t="shared" si="8"/>
        <v>-221.45425000000017</v>
      </c>
      <c r="I64" s="107">
        <f t="shared" si="6"/>
        <v>66.4999999999992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367.6</v>
      </c>
      <c r="D69" s="41">
        <f>SUM(D70:D71)</f>
        <v>292.4</v>
      </c>
      <c r="E69" s="30">
        <f>D69/D151*100</f>
        <v>0.016425704834915202</v>
      </c>
      <c r="F69" s="3">
        <f>D69/B69*100</f>
        <v>77.49801219188973</v>
      </c>
      <c r="G69" s="3">
        <f t="shared" si="5"/>
        <v>79.5429815016322</v>
      </c>
      <c r="H69" s="41">
        <f>B69-D69</f>
        <v>84.90000000000003</v>
      </c>
      <c r="I69" s="41">
        <f t="shared" si="6"/>
        <v>75.20000000000005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267.3-68.6-27.9+0.7-15-6.9-19.6-19.5-7.2-13-9.7</f>
        <v>80.6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8.06451612903226</v>
      </c>
      <c r="H71" s="107">
        <f t="shared" si="8"/>
        <v>83.8</v>
      </c>
      <c r="I71" s="107">
        <f t="shared" si="6"/>
        <v>74.1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157960+265+0.3+29.6-699.4-2295.4+0.1-89.4+283.1</f>
        <v>155453.90000000002</v>
      </c>
      <c r="D90" s="41">
        <f>9132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+108.6+100.7+446.1+385.4+1509.5</f>
        <v>145247.99999999997</v>
      </c>
      <c r="E90" s="3">
        <f>D90/D151*100</f>
        <v>8.159373378460202</v>
      </c>
      <c r="F90" s="3">
        <f aca="true" t="shared" si="11" ref="F90:F96">D90/B90*100</f>
        <v>100.78512869796307</v>
      </c>
      <c r="G90" s="3">
        <f t="shared" si="9"/>
        <v>93.43477391046474</v>
      </c>
      <c r="H90" s="41">
        <f aca="true" t="shared" si="12" ref="H90:H96">B90-D90</f>
        <v>-1131.499999999971</v>
      </c>
      <c r="I90" s="41">
        <f t="shared" si="10"/>
        <v>10205.900000000052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148246.2-137.7-228.3-64.5-80-812.7-2843.9-159.4-19.2</f>
        <v>143900.5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+278.1+14.7+1304.5</f>
        <v>135238.90000000005</v>
      </c>
      <c r="E91" s="109">
        <f>D91/D90*100</f>
        <v>93.10895847102891</v>
      </c>
      <c r="F91" s="109">
        <f t="shared" si="11"/>
        <v>101.29966338036822</v>
      </c>
      <c r="G91" s="109">
        <f t="shared" si="9"/>
        <v>93.98084092828034</v>
      </c>
      <c r="H91" s="107">
        <f t="shared" si="12"/>
        <v>-1735.100000000035</v>
      </c>
      <c r="I91" s="107">
        <f t="shared" si="10"/>
        <v>8661.599999999948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48.5+5.1+5+1.3+22.8+67.3+62.7+3.5+1.4+40.6+112.7+571.4+55.5+1.7+2.4+3.1+83.6+0.9+1.4+3.5+0.9+23.5+44.4+1+13.6+0.7+42.8+22.3+44+0.7+4.6+0.7+0.7+13.7+56.1+1.6+31.5+0.9+63.8+4.3+0.9+0.3+18-0.1+60.5+27.6+1.9+44.7+0.9+56.3+197.4+9.8+28.5+1+1+44.4</f>
        <v>1959.3000000000004</v>
      </c>
      <c r="E92" s="109">
        <f>D92/D90*100</f>
        <v>1.3489342366159953</v>
      </c>
      <c r="F92" s="109">
        <f t="shared" si="11"/>
        <v>85.55895196506552</v>
      </c>
      <c r="G92" s="109">
        <f t="shared" si="9"/>
        <v>74.8653089297314</v>
      </c>
      <c r="H92" s="107">
        <f t="shared" si="12"/>
        <v>330.6999999999996</v>
      </c>
      <c r="I92" s="107">
        <f t="shared" si="10"/>
        <v>657.7999999999995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8936.300000000023</v>
      </c>
      <c r="D94" s="131">
        <f>D90-D91-D92-D93</f>
        <v>8049.799999999918</v>
      </c>
      <c r="E94" s="109">
        <f>D94/D90*100</f>
        <v>5.542107292355089</v>
      </c>
      <c r="F94" s="109">
        <f t="shared" si="11"/>
        <v>96.7210160164362</v>
      </c>
      <c r="G94" s="109">
        <f>D94/C94*100</f>
        <v>90.07978693642669</v>
      </c>
      <c r="H94" s="107">
        <f t="shared" si="12"/>
        <v>272.9000000000642</v>
      </c>
      <c r="I94" s="107">
        <f>C94-D94</f>
        <v>886.5000000001046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59880.5+5316.8+172.8+165-3329.3+408.2-3637.6+1814-333.8</f>
        <v>60456.6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+602.2+663.6+249.9+108.8</f>
        <v>53471.40000000001</v>
      </c>
      <c r="E95" s="82">
        <f>D95/D151*100</f>
        <v>3.003780552358704</v>
      </c>
      <c r="F95" s="84">
        <f t="shared" si="11"/>
        <v>98.10114041653826</v>
      </c>
      <c r="G95" s="81">
        <f>D95/C95*100</f>
        <v>88.44592649934005</v>
      </c>
      <c r="H95" s="85">
        <f t="shared" si="12"/>
        <v>1034.9999999999927</v>
      </c>
      <c r="I95" s="88">
        <f>C95-D95</f>
        <v>6985.19999999999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10660.3-133.5+11.8+210.8-0.1+588.4+612.9</f>
        <v>11950.599999999997</v>
      </c>
      <c r="D96" s="136">
        <f>69.1+1043.7+68.3+1051.8+1+68.3+66.1+938.4+3+68.7+11.3+4.3+734+67.7+6.3+0.4+21.5+2.2+658.8+0.1+17.8+71.8+130.4+525.1+460.8+17+3.6+18.3+567.4+6.6+33.7+842.6+39.7-0.1+76.9+138.3+814.3+78.3+19.7+1.5+77.7+1031.7+3.7+62.3+1</f>
        <v>9925.100000000002</v>
      </c>
      <c r="E96" s="137">
        <f>D96/D95*100</f>
        <v>18.56151138739588</v>
      </c>
      <c r="F96" s="138">
        <f t="shared" si="11"/>
        <v>105.82596735155194</v>
      </c>
      <c r="G96" s="139">
        <f>D96/C96*100</f>
        <v>83.05106019781438</v>
      </c>
      <c r="H96" s="140">
        <f t="shared" si="12"/>
        <v>-546.4000000000015</v>
      </c>
      <c r="I96" s="129">
        <f>C96-D96</f>
        <v>2025.4999999999945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12999.2-348+46.7-53.7+124.7-124.6+10.7+5.1+0.1+19.5-3.3-2260.1+46.9-33.8-25.3</f>
        <v>10404.100000000004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+7.6+32.2+127.8+106.9</f>
        <v>8797.799999999994</v>
      </c>
      <c r="E102" s="17">
        <f>D102/D151*100</f>
        <v>0.4942204719446542</v>
      </c>
      <c r="F102" s="17">
        <f>D102/B102*100</f>
        <v>91.8302802567715</v>
      </c>
      <c r="G102" s="17">
        <f aca="true" t="shared" si="14" ref="G102:G149">D102/C102*100</f>
        <v>84.56089426283859</v>
      </c>
      <c r="H102" s="66">
        <f aca="true" t="shared" si="15" ref="H102:H107">B102-D102</f>
        <v>782.7000000000062</v>
      </c>
      <c r="I102" s="66">
        <f aca="true" t="shared" si="16" ref="I102:I149">C102-D102</f>
        <v>1606.3000000000102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2.9200481938666503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10720.8-348+46.7-56.3+125.1-124.6-51.5+5.1+21.6-3.3-2080.6-0.1-23.9-25.3</f>
        <v>8205.700000000003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+7+51.4+37.5</f>
        <v>6714.0999999999985</v>
      </c>
      <c r="E104" s="109">
        <f>D104/D102*100</f>
        <v>76.31566982654758</v>
      </c>
      <c r="F104" s="109">
        <f aca="true" t="shared" si="17" ref="F104:F149">D104/B104*100</f>
        <v>89.02398599822324</v>
      </c>
      <c r="G104" s="109">
        <f t="shared" si="14"/>
        <v>81.82239175207474</v>
      </c>
      <c r="H104" s="107">
        <f t="shared" si="15"/>
        <v>827.8000000000011</v>
      </c>
      <c r="I104" s="107">
        <f t="shared" si="16"/>
        <v>1491.600000000004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1826.7999999999956</v>
      </c>
      <c r="E106" s="128">
        <f>D106/D102*100</f>
        <v>20.764281979585768</v>
      </c>
      <c r="F106" s="128">
        <f t="shared" si="17"/>
        <v>102.65805001404864</v>
      </c>
      <c r="G106" s="128">
        <f t="shared" si="14"/>
        <v>94.19893776104752</v>
      </c>
      <c r="H106" s="129">
        <f>B106-D106</f>
        <v>-47.299999999995634</v>
      </c>
      <c r="I106" s="129">
        <f t="shared" si="16"/>
        <v>112.50000000000546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517185</v>
      </c>
      <c r="D107" s="68">
        <f>SUM(D108:D148)-D115-D119+D149-D140-D141-D109-D112-D122-D123-D138-D131-D129-D136</f>
        <v>500442.0000000001</v>
      </c>
      <c r="E107" s="69">
        <f>D107/D151*100</f>
        <v>28.1125601196807</v>
      </c>
      <c r="F107" s="69">
        <f>D107/B107*100</f>
        <v>106.72357544301283</v>
      </c>
      <c r="G107" s="69">
        <f t="shared" si="14"/>
        <v>96.76266713071728</v>
      </c>
      <c r="H107" s="68">
        <f t="shared" si="15"/>
        <v>-31527.800000000105</v>
      </c>
      <c r="I107" s="68">
        <f t="shared" si="16"/>
        <v>16742.999999999884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+40.6+303.7</f>
        <v>2563.3</v>
      </c>
      <c r="E108" s="102">
        <f>D108/D107*100</f>
        <v>0.5122072088273965</v>
      </c>
      <c r="F108" s="102">
        <f t="shared" si="17"/>
        <v>70.63572983548734</v>
      </c>
      <c r="G108" s="102">
        <f t="shared" si="14"/>
        <v>62.58667838656119</v>
      </c>
      <c r="H108" s="103">
        <f aca="true" t="shared" si="18" ref="H108:H149">B108-D108</f>
        <v>1065.6</v>
      </c>
      <c r="I108" s="103">
        <f t="shared" si="16"/>
        <v>1532.2999999999997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68.3+138.7+47.8+60.9+18.1+30+81.4+40.6+14.7+2.7+31.2+33.2+49.1+0.8+32+30.3+35.6+3.1+119.4+152.8</f>
        <v>990.7</v>
      </c>
      <c r="E109" s="109">
        <f>D109/D108*100</f>
        <v>38.6493972613428</v>
      </c>
      <c r="F109" s="109">
        <f t="shared" si="17"/>
        <v>47.971140809606815</v>
      </c>
      <c r="G109" s="109">
        <f t="shared" si="14"/>
        <v>41.0278709570547</v>
      </c>
      <c r="H109" s="107">
        <f t="shared" si="18"/>
        <v>1074.5000000000002</v>
      </c>
      <c r="I109" s="107">
        <f t="shared" si="16"/>
        <v>1424.0000000000002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11.8+87.5+28+44.4+7.5+8.9+32.2+39.5+59.2+220.2+6.2+18.8+4.5+75.4+41+129.5+137+4.7+48.1</f>
        <v>1004.4000000000001</v>
      </c>
      <c r="E110" s="102">
        <f>D110/D107*100</f>
        <v>0.2007025789202345</v>
      </c>
      <c r="F110" s="102">
        <f>D110/B110*100</f>
        <v>92.3841059602649</v>
      </c>
      <c r="G110" s="102">
        <f t="shared" si="14"/>
        <v>85.45176110260337</v>
      </c>
      <c r="H110" s="103">
        <f t="shared" si="18"/>
        <v>82.79999999999995</v>
      </c>
      <c r="I110" s="103">
        <f t="shared" si="16"/>
        <v>171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196.7-39-52.7-65</f>
        <v>39.999999999999986</v>
      </c>
      <c r="D111" s="113">
        <f>2+2</f>
        <v>4</v>
      </c>
      <c r="E111" s="102">
        <f>D111/D107*100</f>
        <v>0.0007992934246126423</v>
      </c>
      <c r="F111" s="114">
        <f t="shared" si="17"/>
        <v>2.5364616360177554</v>
      </c>
      <c r="G111" s="102">
        <f t="shared" si="14"/>
        <v>10.000000000000004</v>
      </c>
      <c r="H111" s="103">
        <f t="shared" si="18"/>
        <v>153.7</v>
      </c>
      <c r="I111" s="103">
        <f t="shared" si="16"/>
        <v>35.999999999999986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0.010850408239116621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136.4+40+10+2+0.1+10.6+142+54.3+10.6+6.6+21.9+41.3+8.2+239.5+0.2+6.2+0.7+26.9+145.7+54.9+4+2+1.1+3.5+2.2+195.9+3.8+0.4+0.2+181.5+10+1.7+7.3+203.7+0.2+6.2+185.1+14.5+72+29.1+0.3+192.4+4.9+207.6+0.5+22.4+3.1+223.4+2.3+5.6+0.9+3.4+11.1+6.4+33.2+119.2+21.5+107.1</f>
        <v>2847.8</v>
      </c>
      <c r="E114" s="102">
        <f>D114/D107*100</f>
        <v>0.5690569536529706</v>
      </c>
      <c r="F114" s="102">
        <f t="shared" si="17"/>
        <v>103.97225264695145</v>
      </c>
      <c r="G114" s="102">
        <f t="shared" si="14"/>
        <v>94.94249041506919</v>
      </c>
      <c r="H114" s="103">
        <f t="shared" si="18"/>
        <v>-108.80000000000018</v>
      </c>
      <c r="I114" s="103">
        <f t="shared" si="16"/>
        <v>151.69999999999982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0.00359682041075689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39+5+6.2+39.1+4.9+0.4+0.8+39+0.1+5.5+0.9+39+4.8+1.3+39-0.1+0.8+0.4+5+0.8+5.1+0.2+0.4+2.2+3.5+39+0.4+3+0.8+39+6+0.3-0.1+1.1+39+1.7+0.4+0.8-0.6+2.1+39+1.3+4.2+0.8+39</f>
        <v>460.50000000000006</v>
      </c>
      <c r="E118" s="102">
        <f>D118/D107*100</f>
        <v>0.09201865550853044</v>
      </c>
      <c r="F118" s="102">
        <f t="shared" si="17"/>
        <v>100.54585152838429</v>
      </c>
      <c r="G118" s="102">
        <f t="shared" si="14"/>
        <v>91.95287539936103</v>
      </c>
      <c r="H118" s="103">
        <f t="shared" si="18"/>
        <v>-2.500000000000057</v>
      </c>
      <c r="I118" s="103">
        <f t="shared" si="16"/>
        <v>40.299999999999955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39+39.1+39+39.1+39+39+39+39+39+39</f>
        <v>390.2</v>
      </c>
      <c r="E119" s="109">
        <f>D119/D118*100</f>
        <v>84.73398479913136</v>
      </c>
      <c r="F119" s="109">
        <f t="shared" si="17"/>
        <v>111.07315684600056</v>
      </c>
      <c r="G119" s="109">
        <f t="shared" si="14"/>
        <v>99.94877049180329</v>
      </c>
      <c r="H119" s="107">
        <f t="shared" si="18"/>
        <v>-38.89999999999998</v>
      </c>
      <c r="I119" s="107">
        <f t="shared" si="16"/>
        <v>0.19999999999998863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0.021261205094696284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8.29724523521207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585+110-4.6-96</f>
        <v>594.4</v>
      </c>
      <c r="D125" s="113">
        <f>10+6+64.3+10.6</f>
        <v>90.89999999999999</v>
      </c>
      <c r="E125" s="116">
        <f>D125/D107*100</f>
        <v>0.018163943074322293</v>
      </c>
      <c r="F125" s="102">
        <f t="shared" si="17"/>
        <v>13.166280417149478</v>
      </c>
      <c r="G125" s="102">
        <f t="shared" si="14"/>
        <v>15.292732166890982</v>
      </c>
      <c r="H125" s="103">
        <f t="shared" si="18"/>
        <v>599.5</v>
      </c>
      <c r="I125" s="103">
        <f t="shared" si="16"/>
        <v>503.5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0.011749613341805841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6.5+6.7+0.9+10.2+6.4+2.4+29+2.5+26.7+1.1+7.5+20.9+3.3+0.1+0.6+54.3+6.4+19+6.4-0.2+0.9+1+0.1+24+11.8+60.3+1.8+4+2+10.5+0.5+0.1+1.1+56.8+0.1-0.1+8.7+10.4+6.4+43.4+6.5+23.9+0.2+0.1+0.2+49.2+6.4+42.1+25.3+43.2+0.1+0.1-0.2+1.2+6.7+6.6+19.2+0.1+0.5+6.3+90.2+213.8</f>
        <v>996.2000000000003</v>
      </c>
      <c r="E128" s="116">
        <f>D128/D107*100</f>
        <v>0.1990640273997786</v>
      </c>
      <c r="F128" s="102">
        <f t="shared" si="17"/>
        <v>102.14293038039581</v>
      </c>
      <c r="G128" s="102">
        <f t="shared" si="14"/>
        <v>86.37821902367124</v>
      </c>
      <c r="H128" s="103">
        <f t="shared" si="18"/>
        <v>-20.90000000000032</v>
      </c>
      <c r="I128" s="103">
        <f t="shared" si="16"/>
        <v>157.09999999999968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459.6-80.2</f>
        <v>379.40000000000003</v>
      </c>
      <c r="D129" s="108">
        <f>6.4+6.4+6.4+6.4+6.4+24+6.4+56.8+6.4+6.4+6.5+42.1+6.4+42.1+25.3+25.3+6.4+49.4</f>
        <v>335.49999999999994</v>
      </c>
      <c r="E129" s="109">
        <f>D129/D128*100</f>
        <v>33.6779763099779</v>
      </c>
      <c r="F129" s="109">
        <f>D129/B129*100</f>
        <v>117.47198879551817</v>
      </c>
      <c r="G129" s="109">
        <f t="shared" si="14"/>
        <v>88.42909857670003</v>
      </c>
      <c r="H129" s="107">
        <f t="shared" si="18"/>
        <v>-49.89999999999992</v>
      </c>
      <c r="I129" s="107">
        <f t="shared" si="16"/>
        <v>43.90000000000009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180+20</f>
        <v>200</v>
      </c>
      <c r="E130" s="116">
        <f>D130/D107*100</f>
        <v>0.03996467123063211</v>
      </c>
      <c r="F130" s="114">
        <f t="shared" si="17"/>
        <v>100</v>
      </c>
      <c r="G130" s="102">
        <f t="shared" si="14"/>
        <v>100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0.1850763924690573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3.8+10.3+1.3+2+1.7+6.8+34.3+6.4+6.5+18.5+109.2+13.4+8.1+31</f>
        <v>253.3</v>
      </c>
      <c r="E134" s="116">
        <f>D134/D107*100</f>
        <v>0.05061525611359557</v>
      </c>
      <c r="F134" s="102">
        <f t="shared" si="17"/>
        <v>72.55800630191922</v>
      </c>
      <c r="G134" s="102">
        <f t="shared" si="14"/>
        <v>70.73443172298241</v>
      </c>
      <c r="H134" s="103">
        <f t="shared" si="18"/>
        <v>95.80000000000001</v>
      </c>
      <c r="I134" s="103">
        <f t="shared" si="16"/>
        <v>104.80000000000001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1.2+14.1+4+6.1+23.5+26.4+39.6+8.2+10.7+110</f>
        <v>243.8</v>
      </c>
      <c r="E135" s="116">
        <f>D135/D107*100</f>
        <v>0.04871693423014054</v>
      </c>
      <c r="F135" s="102">
        <f t="shared" si="17"/>
        <v>78.64516129032259</v>
      </c>
      <c r="G135" s="102">
        <f t="shared" si="14"/>
        <v>57.12277413308342</v>
      </c>
      <c r="H135" s="103">
        <f t="shared" si="18"/>
        <v>66.19999999999999</v>
      </c>
      <c r="I135" s="103">
        <f t="shared" si="16"/>
        <v>182.99999999999994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1.2+4+6.1+23.5+26.4+5+8.2+10.7</f>
        <v>85.1</v>
      </c>
      <c r="E136" s="109"/>
      <c r="F136" s="102">
        <f>D136/B136*100</f>
        <v>40.99229287090559</v>
      </c>
      <c r="G136" s="109">
        <f>D136/C136*100</f>
        <v>33.03571428571428</v>
      </c>
      <c r="H136" s="107">
        <f>B136-D136</f>
        <v>122.5</v>
      </c>
      <c r="I136" s="107">
        <f>C136-D136</f>
        <v>172.50000000000003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0.5+1.3+15.9+33.5+3+0.6+15.2+1.3+36.5+1.9+0.3+0.3+0.6+5+2+16.5+0.1+0.5+1.2+18.6-0.1+0.3+0.5+0.5+16+2+17.3+2.1+0.4+0.7+25.9+2.2+17.9+2.1+0.8+15.3+2.1+17.5+3.3+2+10.4+0.6+16.6+1.1+0.5+0.3+1.9+0.5</f>
        <v>315.50000000000006</v>
      </c>
      <c r="E137" s="116">
        <f>D137/D107*100</f>
        <v>0.06304426886632217</v>
      </c>
      <c r="F137" s="102">
        <f>D137/B137*100</f>
        <v>90.55683122847304</v>
      </c>
      <c r="G137" s="102">
        <f>D137/C137*100</f>
        <v>82.76495278069257</v>
      </c>
      <c r="H137" s="103">
        <f t="shared" si="18"/>
        <v>32.89999999999992</v>
      </c>
      <c r="I137" s="103">
        <f t="shared" si="16"/>
        <v>65.69999999999993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87.82884310618066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26+59.9+0.4-0.1+0.1+27.3+5.8+57.7+6.3+46.3+13.6+50.5+6-0.1+43.3+3.1+0.2+52.2+16.7+42.4+4.7+8+55+5.3+39.2+0.5+5+82.1+95.1+0.2+73.5+79.4+74.3-0.2+13.8+17.8+27+18+79.9+50.5+8.2+5.3+54+49.6+16.1+2.6+40.7+15.5+16.9+6.3+25.1+68.5</f>
        <v>1495.4999999999995</v>
      </c>
      <c r="E139" s="116">
        <f>D139/D107*100</f>
        <v>0.29883582912705153</v>
      </c>
      <c r="F139" s="102">
        <f t="shared" si="17"/>
        <v>106.53985894421882</v>
      </c>
      <c r="G139" s="102">
        <f t="shared" si="14"/>
        <v>98.86949623165407</v>
      </c>
      <c r="H139" s="103">
        <f t="shared" si="18"/>
        <v>-91.7999999999995</v>
      </c>
      <c r="I139" s="103">
        <f t="shared" si="16"/>
        <v>17.10000000000059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26+59.9+27.3+57.1-0.1+46.3+42.7-0.1+36.4+51.8+8.5+28+53.1+4.3+35.3+82.1+45.8+73.5+42.3+73.9-0.1+13.8+27+76+32.8+8.2+49+34.3+39.4+11.2+25.1+60.2</f>
        <v>1171</v>
      </c>
      <c r="E140" s="109">
        <f>D140/D139*100</f>
        <v>78.30157138080912</v>
      </c>
      <c r="F140" s="109">
        <f aca="true" t="shared" si="19" ref="F140:F148">D140/B140*100</f>
        <v>107.51009915534337</v>
      </c>
      <c r="G140" s="109">
        <f t="shared" si="14"/>
        <v>99.34673793161957</v>
      </c>
      <c r="H140" s="107">
        <f t="shared" si="18"/>
        <v>-81.79999999999995</v>
      </c>
      <c r="I140" s="107">
        <f t="shared" si="16"/>
        <v>7.7000000000000455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0.4+5.6+0.6+6+0.1+3.7+0.1+0.4+1+0.3+0.3+0.3+0.2-0.1+0.3+0.4+1.3+4.3+7.3</f>
        <v>32.5</v>
      </c>
      <c r="E141" s="109">
        <f>D141/D139*100</f>
        <v>2.1731862253426955</v>
      </c>
      <c r="F141" s="109">
        <f t="shared" si="19"/>
        <v>98.48484848484848</v>
      </c>
      <c r="G141" s="109">
        <f>D141/C141*100</f>
        <v>86.66666666666667</v>
      </c>
      <c r="H141" s="107">
        <f t="shared" si="18"/>
        <v>0.5</v>
      </c>
      <c r="I141" s="107">
        <f t="shared" si="16"/>
        <v>5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200+300+1250+175-1001+52.7</f>
        <v>976.7</v>
      </c>
      <c r="D142" s="113">
        <f>300+200+174+176.9+73.1-0.5</f>
        <v>923.5</v>
      </c>
      <c r="E142" s="116">
        <f>D142/D107*100</f>
        <v>0.18453686940744377</v>
      </c>
      <c r="F142" s="102">
        <f t="shared" si="19"/>
        <v>103.06919642857142</v>
      </c>
      <c r="G142" s="102">
        <f t="shared" si="14"/>
        <v>94.5530869253609</v>
      </c>
      <c r="H142" s="103">
        <f t="shared" si="18"/>
        <v>-27.5</v>
      </c>
      <c r="I142" s="103">
        <f t="shared" si="16"/>
        <v>53.200000000000045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67967+150-2500-1878-220-5896.7+475+3501.1-1013.3-319</f>
        <v>60266.1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+526.7+3452+3008.9</f>
        <v>50244.899999999994</v>
      </c>
      <c r="E144" s="116">
        <f>D144/D107*100</f>
        <v>10.040104547579935</v>
      </c>
      <c r="F144" s="102">
        <f t="shared" si="19"/>
        <v>102.89844684371774</v>
      </c>
      <c r="G144" s="102">
        <f t="shared" si="14"/>
        <v>83.37174630513671</v>
      </c>
      <c r="H144" s="103">
        <f t="shared" si="18"/>
        <v>-1415.2999999999956</v>
      </c>
      <c r="I144" s="103">
        <f t="shared" si="16"/>
        <v>10021.200000000004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0.03666758585410496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1601.8+39.7+92.5+565.2+121.3+853.6+638.8+424+800.9+24.5+1.5+318.7+33.7+748.2+470.6+626.9+12.3+30.7-0.1+883.3+49.6+651.7+21.2+772.1+23.2+723.2+21.7</f>
        <v>10550.800000000003</v>
      </c>
      <c r="E147" s="116">
        <f>D147/D107*100</f>
        <v>2.108296266100767</v>
      </c>
      <c r="F147" s="102">
        <f t="shared" si="19"/>
        <v>105.01025140832458</v>
      </c>
      <c r="G147" s="102">
        <f t="shared" si="14"/>
        <v>100.00000000000004</v>
      </c>
      <c r="H147" s="103">
        <f t="shared" si="18"/>
        <v>-503.4000000000033</v>
      </c>
      <c r="I147" s="103">
        <f t="shared" si="16"/>
        <v>0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376354.8-1000+14285.9-198-200-300-15786.4-2950-2519.8+7938.3-13756.7+0.7-2656+159.4-834.5-346.3</f>
        <v>358191.4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+218.8</f>
        <v>355892.3000000001</v>
      </c>
      <c r="E148" s="155">
        <f>D148/D107*100</f>
        <v>71.11559381506748</v>
      </c>
      <c r="F148" s="156">
        <f t="shared" si="19"/>
        <v>107.9958075235774</v>
      </c>
      <c r="G148" s="156">
        <f t="shared" si="14"/>
        <v>99.35813646000436</v>
      </c>
      <c r="H148" s="157">
        <f t="shared" si="18"/>
        <v>-26349.600000000093</v>
      </c>
      <c r="I148" s="157">
        <f>C148-D148</f>
        <v>2299.0999999999185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819+819+819.1+819+819+819.1+819+819+819.1+819+819+819.1+819.1+819+819+819+819.1+819+819+819+819.1+819+819+819.1+819+819+819.1+819+819+819.1+819+819+819.1+819+819+819.1</f>
        <v>29485.199999999993</v>
      </c>
      <c r="E149" s="116">
        <f>D149/D107*100</f>
        <v>5.891831620847168</v>
      </c>
      <c r="F149" s="102">
        <f t="shared" si="17"/>
        <v>109.09090909090908</v>
      </c>
      <c r="G149" s="102">
        <f t="shared" si="14"/>
        <v>99.99999999999997</v>
      </c>
      <c r="H149" s="103">
        <f t="shared" si="18"/>
        <v>-2457.099999999995</v>
      </c>
      <c r="I149" s="103">
        <f t="shared" si="16"/>
        <v>0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531016.6</v>
      </c>
      <c r="D150" s="45">
        <f>D43+D69+D72+D77+D79+D87+D102+D107+D100+D84+D98</f>
        <v>511037.90000000014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1881312.5</v>
      </c>
      <c r="D151" s="41">
        <f>D6+D18+D33+D43+D51+D59+D69+D72+D77+D79+D87+D90+D95+D102+D107+D100+D84+D98+D45</f>
        <v>1780136.7000000002</v>
      </c>
      <c r="E151" s="28">
        <v>100</v>
      </c>
      <c r="F151" s="3">
        <f>D151/B151*100</f>
        <v>103.88548021218489</v>
      </c>
      <c r="G151" s="3">
        <f aca="true" t="shared" si="20" ref="G151:G157">D151/C151*100</f>
        <v>94.62206305438359</v>
      </c>
      <c r="H151" s="41">
        <f aca="true" t="shared" si="21" ref="H151:H157">B151-D151</f>
        <v>-66579.91000000038</v>
      </c>
      <c r="I151" s="41">
        <f aca="true" t="shared" si="22" ref="I151:I157">C151-D151</f>
        <v>101175.79999999981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725616.0999999999</v>
      </c>
      <c r="D152" s="52">
        <f>D8+D20+D34+D52+D60+D91+D115+D119+D46+D140+D131+D103</f>
        <v>671919.1999999998</v>
      </c>
      <c r="E152" s="6">
        <f>D152/D151*100</f>
        <v>37.745370903257026</v>
      </c>
      <c r="F152" s="6">
        <f aca="true" t="shared" si="23" ref="F152:F157">D152/B152*100</f>
        <v>100.23340727599415</v>
      </c>
      <c r="G152" s="6">
        <f t="shared" si="20"/>
        <v>92.59981965670276</v>
      </c>
      <c r="H152" s="53">
        <f t="shared" si="21"/>
        <v>-1564.6562799998792</v>
      </c>
      <c r="I152" s="63">
        <f t="shared" si="22"/>
        <v>53696.90000000002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98485.39999999998</v>
      </c>
      <c r="D153" s="53">
        <f>D11+D23+D36+D55+D62+D92+D49+D141+D109+D112+D96+D138</f>
        <v>86043.90000000002</v>
      </c>
      <c r="E153" s="6">
        <f>D153/D151*100</f>
        <v>4.833555760071685</v>
      </c>
      <c r="F153" s="6">
        <f t="shared" si="23"/>
        <v>102.56061916484644</v>
      </c>
      <c r="G153" s="6">
        <f t="shared" si="20"/>
        <v>87.36716305157925</v>
      </c>
      <c r="H153" s="53">
        <f t="shared" si="21"/>
        <v>-2148.2481400000106</v>
      </c>
      <c r="I153" s="63">
        <f t="shared" si="22"/>
        <v>12441.499999999956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35617.3</v>
      </c>
      <c r="D154" s="52">
        <f>D22+D10+D54+D48+D61+D35+D123</f>
        <v>33937.299999999996</v>
      </c>
      <c r="E154" s="6">
        <f>D154/D151*100</f>
        <v>1.9064434770655532</v>
      </c>
      <c r="F154" s="6">
        <f t="shared" si="23"/>
        <v>105.94992696553373</v>
      </c>
      <c r="G154" s="6">
        <f t="shared" si="20"/>
        <v>95.28319103357074</v>
      </c>
      <c r="H154" s="53">
        <f t="shared" si="21"/>
        <v>-1905.8479999999981</v>
      </c>
      <c r="I154" s="63">
        <f t="shared" si="22"/>
        <v>1680.0000000000073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23486.300000000003</v>
      </c>
      <c r="D155" s="52">
        <f>D12+D24+D104+D63+D38+D93+D129+D56+D136</f>
        <v>21069.39999999999</v>
      </c>
      <c r="E155" s="6">
        <f>D155/D151*100</f>
        <v>1.183583260768681</v>
      </c>
      <c r="F155" s="6">
        <f t="shared" si="23"/>
        <v>97.34745353617414</v>
      </c>
      <c r="G155" s="6">
        <f t="shared" si="20"/>
        <v>89.70931990138928</v>
      </c>
      <c r="H155" s="53">
        <f>B155-D155</f>
        <v>574.1040000000066</v>
      </c>
      <c r="I155" s="63">
        <f t="shared" si="22"/>
        <v>2416.9000000000124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99.30000000000001</v>
      </c>
      <c r="E156" s="6">
        <f>D156/D151*100</f>
        <v>0.0055782232903798905</v>
      </c>
      <c r="F156" s="6">
        <f t="shared" si="23"/>
        <v>97.90002957704823</v>
      </c>
      <c r="G156" s="6">
        <f t="shared" si="20"/>
        <v>93.94512771996216</v>
      </c>
      <c r="H156" s="53">
        <f t="shared" si="21"/>
        <v>2.1299999999999812</v>
      </c>
      <c r="I156" s="63">
        <f t="shared" si="22"/>
        <v>6.3999999999999915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998001.7000000002</v>
      </c>
      <c r="D157" s="65">
        <f>D151-D152-D153-D154-D155-D156</f>
        <v>967067.6000000003</v>
      </c>
      <c r="E157" s="31">
        <f>D157/D151*100</f>
        <v>54.325468375546684</v>
      </c>
      <c r="F157" s="31">
        <f t="shared" si="23"/>
        <v>106.79573039174177</v>
      </c>
      <c r="G157" s="31">
        <f t="shared" si="20"/>
        <v>96.90039606144961</v>
      </c>
      <c r="H157" s="90">
        <f t="shared" si="21"/>
        <v>-61537.39158000052</v>
      </c>
      <c r="I157" s="90">
        <f t="shared" si="22"/>
        <v>30934.09999999986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1881312.5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1780136.7000000002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1881312.5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1780136.7000000002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2017-12-22T12:20:46Z</cp:lastPrinted>
  <dcterms:created xsi:type="dcterms:W3CDTF">2000-06-20T04:48:00Z</dcterms:created>
  <dcterms:modified xsi:type="dcterms:W3CDTF">2017-12-26T17:26:03Z</dcterms:modified>
  <cp:category/>
  <cp:version/>
  <cp:contentType/>
  <cp:contentStatus/>
</cp:coreProperties>
</file>